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334" activeTab="0"/>
  </bookViews>
  <sheets>
    <sheet name="отчет для жителей" sheetId="1" r:id="rId1"/>
  </sheets>
  <definedNames/>
  <calcPr fullCalcOnLoad="1" refMode="R1C1"/>
</workbook>
</file>

<file path=xl/sharedStrings.xml><?xml version="1.0" encoding="utf-8"?>
<sst xmlns="http://schemas.openxmlformats.org/spreadsheetml/2006/main" count="131" uniqueCount="124">
  <si>
    <t>ОТЧЕТ</t>
  </si>
  <si>
    <t xml:space="preserve">ООО "Гарант-Сервис" </t>
  </si>
  <si>
    <t>за период с 01.01.2019 по 31.12.2019 г.</t>
  </si>
  <si>
    <t>по предоставленным услугам на содержание и текущему ремонту общего имущества многоквартирного дома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</si>
  <si>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</si>
  <si>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</si>
  <si>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</si>
  <si>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</si>
  <si>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</si>
  <si>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</si>
  <si>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Тех.обслуживание лифта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</si>
  <si>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</si>
  <si>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</si>
  <si>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</si>
  <si>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</si>
  <si>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Санитарные нормы и правила</t>
  </si>
  <si>
    <t>Услуги почты</t>
  </si>
  <si>
    <t>Информационно-консультационные услуги</t>
  </si>
  <si>
    <t>Телефон , связь</t>
  </si>
  <si>
    <t>Электропотребление ОДН на СОИ в МКД</t>
  </si>
  <si>
    <t>Хозинвентарь</t>
  </si>
  <si>
    <t>Аренда помещения под офис</t>
  </si>
  <si>
    <t>Техобслуживание лифтов</t>
  </si>
  <si>
    <t>Канцтовары</t>
  </si>
  <si>
    <t>Ремонт  и содержание автомобиля</t>
  </si>
  <si>
    <t>Замена выключателя, ремонт проводки</t>
  </si>
  <si>
    <t>Пополнение транспортной карты</t>
  </si>
  <si>
    <t>Замена основных кранов ХГВС</t>
  </si>
  <si>
    <t>Програмное обеспечение</t>
  </si>
  <si>
    <t>Заправка картриджа</t>
  </si>
  <si>
    <t>Вывоз снега</t>
  </si>
  <si>
    <t>Работа автоподъемника</t>
  </si>
  <si>
    <t>Замена ламп освещения в подъезде</t>
  </si>
  <si>
    <t>Прочие расходы</t>
  </si>
  <si>
    <t>Ремонт оргтехники</t>
  </si>
  <si>
    <t>Поверка водосчетчика</t>
  </si>
  <si>
    <t>Изготовление ключа к домофону</t>
  </si>
  <si>
    <t>Аварийные работы</t>
  </si>
  <si>
    <t>Генерация квалифицированного сертификата ключа проверки электронной подписи</t>
  </si>
  <si>
    <t>Мойка автомобиля</t>
  </si>
  <si>
    <t>Ремонт  и содержание бензокосы</t>
  </si>
  <si>
    <t>Электронная отчетность</t>
  </si>
  <si>
    <t>Ремонт детской площадки</t>
  </si>
  <si>
    <t>Дезинсекция от блох</t>
  </si>
  <si>
    <t>Билет междугородний</t>
  </si>
  <si>
    <t>Доставка чернозема</t>
  </si>
  <si>
    <t>услуги по обращению с ТКО</t>
  </si>
  <si>
    <t>Покраска входных дверей подъезда</t>
  </si>
  <si>
    <t>Доставка песка</t>
  </si>
  <si>
    <t>Ремонт лавочек</t>
  </si>
  <si>
    <t>Изготовление и установка  лавочек</t>
  </si>
  <si>
    <t>Судебные издержки</t>
  </si>
  <si>
    <t>Сервисное обслуживание,техническое сопровождение и ремонт ККТ</t>
  </si>
  <si>
    <t>Страхование лифтов</t>
  </si>
  <si>
    <t>Дератизация</t>
  </si>
  <si>
    <t>Подготовка преддоговорной документации</t>
  </si>
  <si>
    <t>Повышение квалификации электротехнического персонала</t>
  </si>
  <si>
    <t>Установка стекла в подъезде</t>
  </si>
  <si>
    <t>Проверка э/сч с прим.эталонного и пломб.</t>
  </si>
  <si>
    <t xml:space="preserve">Периодическая проверка вентканалов </t>
  </si>
  <si>
    <t>Сборка и настройка персонального компьютера</t>
  </si>
  <si>
    <t>Оценка соответствия лифта</t>
  </si>
  <si>
    <t>Водоотведение ОДН на СОИ в МКД</t>
  </si>
  <si>
    <t>Водоснабжение ОДН на СОИ в МКД</t>
  </si>
  <si>
    <t>Ремонт аварийного прохода</t>
  </si>
  <si>
    <t>Износ спецодежды</t>
  </si>
  <si>
    <t>Имущественные налоги</t>
  </si>
  <si>
    <t>Техническое обслуживание ВДГО</t>
  </si>
  <si>
    <t>Утепление труб ГВС</t>
  </si>
  <si>
    <t>Услуги банка</t>
  </si>
  <si>
    <t>Госпошлина</t>
  </si>
  <si>
    <t>Итого:</t>
  </si>
  <si>
    <t>Оплата труда рабочего по комплексной уборки уборщица</t>
  </si>
  <si>
    <t>Оплата труда рабочего по комплексной уборки дворник</t>
  </si>
  <si>
    <t>Оплата труда покос</t>
  </si>
  <si>
    <t>Оплата труда КиПА</t>
  </si>
  <si>
    <t>Оплата сантехники</t>
  </si>
  <si>
    <t>Оплата труда диспечерской службы</t>
  </si>
  <si>
    <t>Оплата труда электрики</t>
  </si>
  <si>
    <t>Оплпта труда администрации</t>
  </si>
  <si>
    <t>Подготовка многоквартирного дома к отопительному сезону</t>
  </si>
  <si>
    <t>Ремонт подъезда №1</t>
  </si>
  <si>
    <t>Ремонт подъезда №5</t>
  </si>
  <si>
    <t>Ремонт кровли</t>
  </si>
  <si>
    <t>Разгрузка песка</t>
  </si>
  <si>
    <t>Разгрузка чернозема</t>
  </si>
  <si>
    <t>Ремонт подъезда №3</t>
  </si>
  <si>
    <t>Уборка территории от снега</t>
  </si>
  <si>
    <t>Утепление бойлера</t>
  </si>
  <si>
    <t>Установка доводчиков</t>
  </si>
  <si>
    <t>Задолженность по неплаттельщикам на 31.12.2019</t>
  </si>
  <si>
    <t>Остаток
денежных средств жителей на 01.01.2019 г.</t>
  </si>
  <si>
    <t>Израсходованно</t>
  </si>
  <si>
    <t>Содержание  и текущий ремонт общедомового имущества</t>
  </si>
  <si>
    <t xml:space="preserve">Печать и доставка квитанций за капитальный ремонт </t>
  </si>
  <si>
    <t>Услуги по санитарному содержанию</t>
  </si>
  <si>
    <t>Уборка мест общего пользования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</si>
  <si>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</si>
  <si>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</si>
  <si>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</si>
  <si>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</si>
  <si>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</si>
  <si>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</si>
  <si>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</si>
  <si>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</si>
  <si>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</si>
  <si>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</si>
  <si>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</si>
  <si>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</si>
  <si>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</si>
  <si>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</si>
  <si>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</si>
  <si>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</si>
  <si>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</si>
  <si>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Липецкая область, Елец, Королева ул, дом № 23</t>
  </si>
  <si>
    <t>Остаток
денежных средств жителей на 31.12.2019г.</t>
  </si>
  <si>
    <t>Замена сгонов на радиаторах</t>
  </si>
  <si>
    <t>Установка замка на чердак</t>
  </si>
  <si>
    <t>Ремонт и содержание инструмента</t>
  </si>
  <si>
    <t>Амортизация ОС</t>
  </si>
  <si>
    <t>Приобретение ОС</t>
  </si>
  <si>
    <t xml:space="preserve"> Долг за жильцами </t>
  </si>
  <si>
    <t>Электропотребление ОДН на СОИ в МКД август 2016</t>
  </si>
  <si>
    <t>Электропотребление ОДН на СОИ в МКД октябрь 2016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</si>
</sst>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8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1" xfId="0" applyFont="1" applyAlignment="1">
      <alignment/>
    </xf>
    <xf numFmtId="0" fontId="1" fillId="0" borderId="1" xfId="0" applyFill="1" applyAlignment="1">
      <alignment/>
    </xf>
    <xf numFmtId="0" fontId="1" fillId="0" borderId="1" xfId="0" applyNumberFormat="1" applyFont="1" applyFill="1" applyAlignment="1">
      <alignment wrapText="1"/>
    </xf>
    <xf numFmtId="4" fontId="1" fillId="0" borderId="1" xfId="0" applyNumberFormat="1" applyFont="1" applyFill="1" applyAlignment="1">
      <alignment horizontal="right" wrapText="1"/>
    </xf>
    <xf numFmtId="2" fontId="1" fillId="0" borderId="1" xfId="0" applyNumberFormat="1" applyFont="1" applyFill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1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4" fontId="1" fillId="0" borderId="0" xfId="0" applyNumberFormat="1" applyAlignment="1">
      <alignment horizontal="left"/>
    </xf>
    <xf numFmtId="0" fontId="1" fillId="0" borderId="5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2" fontId="1" fillId="0" borderId="0" xfId="0" applyNumberFormat="1" applyAlignment="1">
      <alignment horizontal="left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0" fontId="1" fillId="0" borderId="1" xfId="0" applyFill="1" applyBorder="1" applyAlignment="1">
      <alignment/>
    </xf>
    <xf numFmtId="4" fontId="4" fillId="3" borderId="3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0" fontId="1" fillId="0" borderId="1" xfId="0" applyFont="1" applyFill="1" applyAlignment="1">
      <alignment/>
    </xf>
    <xf numFmtId="0" fontId="1" fillId="0" borderId="1" xfId="0" applyNumberFormat="1" applyFont="1" applyAlignment="1">
      <alignment horizontal="center" wrapText="1"/>
    </xf>
    <xf numFmtId="4" fontId="4" fillId="0" borderId="1" xfId="0" applyNumberFormat="1" applyFont="1" applyBorder="1" applyAlignment="1">
      <alignment horizontal="right" wrapText="1"/>
    </xf>
    <xf numFmtId="2" fontId="4" fillId="0" borderId="1" xfId="0" applyNumberFormat="1" applyFont="1" applyBorder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33"/>
  <sheetViews>
    <sheetView tabSelected="1" workbookViewId="0" topLeftCell="B1">
      <selection activeCell="B128" sqref="A128:IV130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20.83203125" style="0" customWidth="1"/>
    <col min="8" max="8" width="21" style="0" customWidth="1"/>
    <col min="9" max="16384" width="10.66015625" style="0" customWidth="1"/>
  </cols>
  <sheetData>
    <row r="1" spans="1:3" ht="15.75">
      <c r="A1" s="10"/>
      <c r="B1" s="11"/>
      <c r="C1" s="11"/>
    </row>
    <row r="2" spans="1:8" ht="18.75">
      <c r="A2" s="75" t="s">
        <v>0</v>
      </c>
      <c r="B2" s="75"/>
      <c r="C2" s="75"/>
      <c r="D2" s="11"/>
      <c r="E2" s="11"/>
      <c r="F2" s="11"/>
      <c r="G2" s="11"/>
      <c r="H2" s="11"/>
    </row>
    <row r="3" spans="1:8" ht="18.75">
      <c r="A3" s="75" t="s">
        <v>1</v>
      </c>
      <c r="B3" s="75"/>
      <c r="C3" s="75"/>
      <c r="D3" s="11"/>
      <c r="E3" s="11"/>
      <c r="F3" s="11"/>
      <c r="G3" s="11"/>
      <c r="H3" s="11"/>
    </row>
    <row r="4" spans="1:8" ht="15.75">
      <c r="A4" s="76" t="s">
        <v>2</v>
      </c>
      <c r="B4" s="77"/>
      <c r="C4" s="77"/>
      <c r="D4" s="11"/>
      <c r="E4" s="11"/>
      <c r="F4" s="11"/>
      <c r="G4" s="11"/>
      <c r="H4" s="11"/>
    </row>
    <row r="5" spans="1:8" ht="15.75">
      <c r="A5" s="77" t="s">
        <v>3</v>
      </c>
      <c r="B5" s="77"/>
      <c r="C5" s="77"/>
      <c r="D5" s="11"/>
      <c r="E5" s="11"/>
      <c r="F5" s="11"/>
      <c r="G5" s="11"/>
      <c r="H5" s="11"/>
    </row>
    <row r="6" spans="1:3" ht="15.75">
      <c r="A6" s="10"/>
      <c r="B6" s="11"/>
      <c r="C6" s="11"/>
    </row>
    <row r="7" spans="1:8" ht="18.75">
      <c r="A7" s="69" t="s">
        <v>114</v>
      </c>
      <c r="B7" s="70"/>
      <c r="C7" s="70"/>
      <c r="D7" s="11"/>
      <c r="E7" s="11"/>
      <c r="F7" s="11"/>
      <c r="G7" s="11"/>
      <c r="H7" s="11"/>
    </row>
    <row r="8" spans="1:3" ht="15.75">
      <c r="A8" s="10"/>
      <c r="B8" s="11"/>
      <c r="C8" s="11"/>
    </row>
    <row r="9" spans="1:8" ht="15.75">
      <c r="A9" s="12"/>
      <c r="B9" s="71" t="s">
        <v>4</v>
      </c>
      <c r="C9" s="72"/>
      <c r="D9" s="11"/>
      <c r="E9" s="11"/>
      <c r="F9" s="11"/>
      <c r="G9" s="11"/>
      <c r="H9" s="11"/>
    </row>
    <row r="10" spans="1:8" ht="15.75">
      <c r="A10" s="13"/>
      <c r="B10" s="14" t="s">
        <v>5</v>
      </c>
      <c r="C10" s="15">
        <v>10</v>
      </c>
      <c r="D10" s="11"/>
      <c r="E10" s="11"/>
      <c r="F10" s="11"/>
      <c r="G10" s="11"/>
      <c r="H10" s="11"/>
    </row>
    <row r="11" spans="1:8" ht="15.75">
      <c r="A11" s="13"/>
      <c r="B11" s="14" t="s">
        <v>6</v>
      </c>
      <c r="C11" s="15">
        <v>6</v>
      </c>
      <c r="D11" s="11"/>
      <c r="E11" s="11"/>
      <c r="F11" s="11"/>
      <c r="G11" s="11"/>
      <c r="H11" s="11"/>
    </row>
    <row r="12" spans="1:8" ht="15.75">
      <c r="A12" s="13"/>
      <c r="B12" s="14" t="s">
        <v>7</v>
      </c>
      <c r="C12" s="15">
        <v>239</v>
      </c>
      <c r="D12" s="11"/>
      <c r="E12" s="11"/>
      <c r="F12" s="11"/>
      <c r="G12" s="11"/>
      <c r="H12" s="11"/>
    </row>
    <row r="13" spans="1:8" ht="15.75">
      <c r="A13" s="13"/>
      <c r="B13" s="14" t="s">
        <v>8</v>
      </c>
      <c r="C13" s="16">
        <v>19334.17</v>
      </c>
      <c r="D13" s="11"/>
      <c r="E13" s="11"/>
      <c r="F13" s="11"/>
      <c r="G13" s="11"/>
      <c r="H13" s="11"/>
    </row>
    <row r="14" spans="1:8" ht="15.75">
      <c r="A14" s="17"/>
      <c r="B14" s="73" t="s">
        <v>9</v>
      </c>
      <c r="C14" s="74"/>
      <c r="D14" s="11"/>
      <c r="E14" s="11"/>
      <c r="F14" s="11"/>
      <c r="G14" s="11"/>
      <c r="H14" s="11"/>
    </row>
    <row r="15" spans="1:8" ht="15.75">
      <c r="A15" s="13"/>
      <c r="B15" s="18" t="s">
        <v>90</v>
      </c>
      <c r="C15" s="58">
        <v>746218.27</v>
      </c>
      <c r="D15" s="11"/>
      <c r="E15" s="11"/>
      <c r="F15" s="11"/>
      <c r="G15" s="11"/>
      <c r="H15" s="11"/>
    </row>
    <row r="16" spans="1:8" ht="54">
      <c r="A16" s="13"/>
      <c r="B16" s="18"/>
      <c r="C16" s="20"/>
      <c r="D16" s="21" t="s">
        <v>91</v>
      </c>
      <c r="E16" s="22" t="s">
        <v>12</v>
      </c>
      <c r="F16" s="22" t="s">
        <v>92</v>
      </c>
      <c r="G16" s="21" t="s">
        <v>115</v>
      </c>
      <c r="H16" s="11"/>
    </row>
    <row r="17" spans="1:8" ht="15.75">
      <c r="A17" s="13"/>
      <c r="B17" s="14" t="s">
        <v>93</v>
      </c>
      <c r="C17" s="57">
        <v>2137721.68</v>
      </c>
      <c r="D17" s="23">
        <v>-281978.5</v>
      </c>
      <c r="E17" s="57">
        <v>2017861.65</v>
      </c>
      <c r="F17" s="24">
        <f>C26</f>
        <v>1953250.9</v>
      </c>
      <c r="G17" s="24">
        <f aca="true" t="shared" si="0" ref="G17:G22">D17+E17-F17</f>
        <v>-217367.75</v>
      </c>
      <c r="H17" s="11"/>
    </row>
    <row r="18" spans="1:8" ht="15.75">
      <c r="A18" s="13">
        <v>22</v>
      </c>
      <c r="B18" s="25" t="s">
        <v>19</v>
      </c>
      <c r="C18" s="57">
        <v>303100.81</v>
      </c>
      <c r="D18" s="23">
        <v>-107342.82</v>
      </c>
      <c r="E18" s="57">
        <v>298144.63</v>
      </c>
      <c r="F18" s="26">
        <f>C117</f>
        <v>434768.49000000005</v>
      </c>
      <c r="G18" s="24">
        <f t="shared" si="0"/>
        <v>-243966.68000000005</v>
      </c>
      <c r="H18" s="11"/>
    </row>
    <row r="19" spans="1:8" ht="15.75">
      <c r="A19" s="13">
        <v>23</v>
      </c>
      <c r="B19" s="25" t="s">
        <v>63</v>
      </c>
      <c r="C19" s="57">
        <v>22782.54</v>
      </c>
      <c r="D19" s="23">
        <v>-10559.5</v>
      </c>
      <c r="E19" s="57">
        <v>24894.52</v>
      </c>
      <c r="F19" s="27">
        <f>C121</f>
        <v>1850.92</v>
      </c>
      <c r="G19" s="24">
        <f t="shared" si="0"/>
        <v>12484.1</v>
      </c>
      <c r="H19" s="11"/>
    </row>
    <row r="20" spans="1:8" ht="15.75">
      <c r="A20" s="13">
        <v>24</v>
      </c>
      <c r="B20" s="25" t="s">
        <v>62</v>
      </c>
      <c r="C20" s="57">
        <v>23347.67</v>
      </c>
      <c r="D20" s="23">
        <v>4265.46</v>
      </c>
      <c r="E20" s="57">
        <v>25261.43</v>
      </c>
      <c r="F20" s="27">
        <f>C122</f>
        <v>966.96</v>
      </c>
      <c r="G20" s="24">
        <f t="shared" si="0"/>
        <v>28559.93</v>
      </c>
      <c r="H20" s="11"/>
    </row>
    <row r="21" spans="1:8" ht="15.75">
      <c r="A21" s="13"/>
      <c r="B21" s="2" t="s">
        <v>10</v>
      </c>
      <c r="C21" s="57">
        <v>566282.63</v>
      </c>
      <c r="D21" s="23">
        <v>19752.62</v>
      </c>
      <c r="E21" s="57">
        <v>560243.53</v>
      </c>
      <c r="F21" s="27">
        <f>C123</f>
        <v>486019.51999999996</v>
      </c>
      <c r="G21" s="24">
        <f t="shared" si="0"/>
        <v>93976.63000000006</v>
      </c>
      <c r="H21" s="11"/>
    </row>
    <row r="22" spans="1:8" ht="15.75">
      <c r="A22" s="13"/>
      <c r="B22" s="2" t="s">
        <v>94</v>
      </c>
      <c r="C22" s="57">
        <v>8970</v>
      </c>
      <c r="D22" s="23">
        <v>9418.75</v>
      </c>
      <c r="E22" s="57">
        <v>12629.1</v>
      </c>
      <c r="F22" s="27">
        <f>C127</f>
        <v>15364.63</v>
      </c>
      <c r="G22" s="24">
        <f t="shared" si="0"/>
        <v>6683.219999999999</v>
      </c>
      <c r="H22" s="11"/>
    </row>
    <row r="23" spans="1:8" ht="15.75">
      <c r="A23" s="13"/>
      <c r="B23" s="18" t="s">
        <v>11</v>
      </c>
      <c r="C23" s="28">
        <f>SUM(C17:C22)</f>
        <v>3062205.33</v>
      </c>
      <c r="D23" s="59">
        <f>SUM(D17:D22)</f>
        <v>-366443.99</v>
      </c>
      <c r="E23" s="60">
        <f>SUM(E17:E22)</f>
        <v>2939034.86</v>
      </c>
      <c r="F23" s="60">
        <f>SUM(F17:F22)</f>
        <v>2892221.42</v>
      </c>
      <c r="G23" s="60">
        <f>SUM(G17:G22)</f>
        <v>-319630.55000000005</v>
      </c>
      <c r="H23" s="11"/>
    </row>
    <row r="24" spans="1:8" ht="15.75">
      <c r="A24" s="13"/>
      <c r="B24" s="18" t="s">
        <v>12</v>
      </c>
      <c r="C24" s="28">
        <f>E23</f>
        <v>2939034.86</v>
      </c>
      <c r="D24" s="11"/>
      <c r="E24" s="29"/>
      <c r="F24" s="11"/>
      <c r="G24" s="11"/>
      <c r="H24" s="11"/>
    </row>
    <row r="25" spans="1:8" ht="31.5">
      <c r="A25" s="17"/>
      <c r="B25" s="30" t="s">
        <v>13</v>
      </c>
      <c r="C25" s="31">
        <f>C26+C117+C121+C122+C123+C127</f>
        <v>2892221.42</v>
      </c>
      <c r="D25" s="11"/>
      <c r="E25" s="11"/>
      <c r="F25" s="11"/>
      <c r="G25" s="11"/>
      <c r="H25" s="11"/>
    </row>
    <row r="26" spans="1:8" ht="15.75">
      <c r="A26" s="13"/>
      <c r="B26" s="18" t="s">
        <v>14</v>
      </c>
      <c r="C26" s="28">
        <f>C27+C51+C93</f>
        <v>1953250.9</v>
      </c>
      <c r="D26" s="11"/>
      <c r="E26" s="32"/>
      <c r="F26" s="11"/>
      <c r="G26" s="11"/>
      <c r="H26" s="11"/>
    </row>
    <row r="27" spans="1:8" ht="15.75">
      <c r="A27" s="33">
        <v>1</v>
      </c>
      <c r="B27" s="34" t="s">
        <v>95</v>
      </c>
      <c r="C27" s="28">
        <f>C28+C32+C38+C42+C45+C48</f>
        <v>340063.52999999997</v>
      </c>
      <c r="D27" s="11"/>
      <c r="E27" s="11"/>
      <c r="F27" s="11"/>
      <c r="G27" s="11"/>
      <c r="H27" s="11"/>
    </row>
    <row r="28" spans="1:8" ht="15.75">
      <c r="A28" s="35">
        <v>1</v>
      </c>
      <c r="B28" s="36" t="s">
        <v>96</v>
      </c>
      <c r="C28" s="28">
        <f>SUM(C29:C31)</f>
        <v>129460.14</v>
      </c>
      <c r="D28" s="11"/>
      <c r="E28" s="11"/>
      <c r="F28" s="11"/>
      <c r="G28" s="11"/>
      <c r="H28" s="11"/>
    </row>
    <row r="29" spans="1:8" ht="15.75" hidden="1">
      <c r="A29" s="13">
        <v>1</v>
      </c>
      <c r="B29" s="7" t="s">
        <v>20</v>
      </c>
      <c r="C29" s="8">
        <v>1221.13</v>
      </c>
      <c r="D29" s="11"/>
      <c r="E29" s="11"/>
      <c r="F29" s="11"/>
      <c r="G29" s="11"/>
      <c r="H29" s="11"/>
    </row>
    <row r="30" spans="1:8" ht="15.75" hidden="1">
      <c r="A30" s="13">
        <v>1</v>
      </c>
      <c r="B30" s="7" t="s">
        <v>36</v>
      </c>
      <c r="C30" s="9">
        <v>319.78</v>
      </c>
      <c r="D30" s="11"/>
      <c r="E30" s="11"/>
      <c r="F30" s="11"/>
      <c r="G30" s="11"/>
      <c r="H30" s="11"/>
    </row>
    <row r="31" spans="1:8" ht="15.75" hidden="1">
      <c r="A31" s="13">
        <v>1</v>
      </c>
      <c r="B31" s="64" t="s">
        <v>72</v>
      </c>
      <c r="C31" s="6">
        <v>127919.23</v>
      </c>
      <c r="D31" s="11"/>
      <c r="E31" s="11"/>
      <c r="F31" s="11"/>
      <c r="G31" s="11"/>
      <c r="H31" s="11"/>
    </row>
    <row r="32" spans="1:8" ht="15.75">
      <c r="A32" s="35">
        <v>2</v>
      </c>
      <c r="B32" s="36" t="s">
        <v>97</v>
      </c>
      <c r="C32" s="28">
        <f>SUM(C33:C37)</f>
        <v>165044.96</v>
      </c>
      <c r="D32" s="11"/>
      <c r="E32" s="11"/>
      <c r="F32" s="11"/>
      <c r="G32" s="11"/>
      <c r="H32" s="11"/>
    </row>
    <row r="33" spans="1:8" ht="15.75" hidden="1">
      <c r="A33" s="39">
        <v>2</v>
      </c>
      <c r="B33" s="7" t="s">
        <v>45</v>
      </c>
      <c r="C33" s="8">
        <v>5000</v>
      </c>
      <c r="D33" s="11"/>
      <c r="E33" s="11"/>
      <c r="F33" s="11"/>
      <c r="G33" s="11"/>
      <c r="H33" s="11"/>
    </row>
    <row r="34" spans="1:8" ht="15.75" hidden="1">
      <c r="A34" s="39">
        <v>2</v>
      </c>
      <c r="B34" s="7" t="s">
        <v>85</v>
      </c>
      <c r="C34" s="8">
        <v>5276.07</v>
      </c>
      <c r="D34" s="11"/>
      <c r="E34" s="11"/>
      <c r="F34" s="11"/>
      <c r="G34" s="11"/>
      <c r="H34" s="11"/>
    </row>
    <row r="35" spans="1:8" ht="15.75" hidden="1">
      <c r="A35" s="39">
        <v>2</v>
      </c>
      <c r="B35" s="7" t="s">
        <v>49</v>
      </c>
      <c r="C35" s="8">
        <f>7850.09+7914.09</f>
        <v>15764.18</v>
      </c>
      <c r="D35" s="11"/>
      <c r="E35" s="11"/>
      <c r="F35" s="11"/>
      <c r="G35" s="11"/>
      <c r="H35" s="11"/>
    </row>
    <row r="36" spans="1:8" ht="15.75" hidden="1">
      <c r="A36" s="39">
        <v>2</v>
      </c>
      <c r="B36" s="7" t="s">
        <v>50</v>
      </c>
      <c r="C36" s="8">
        <f>5081.48+6004</f>
        <v>11085.48</v>
      </c>
      <c r="D36" s="11"/>
      <c r="E36" s="11"/>
      <c r="F36" s="11"/>
      <c r="G36" s="11"/>
      <c r="H36" s="11"/>
    </row>
    <row r="37" spans="1:8" ht="15.75" hidden="1">
      <c r="A37" s="39">
        <v>2</v>
      </c>
      <c r="B37" s="64" t="s">
        <v>73</v>
      </c>
      <c r="C37" s="6">
        <v>127919.23</v>
      </c>
      <c r="D37" s="11"/>
      <c r="E37" s="11"/>
      <c r="F37" s="11"/>
      <c r="G37" s="11"/>
      <c r="H37" s="11"/>
    </row>
    <row r="38" spans="1:8" ht="15.75">
      <c r="A38" s="35">
        <v>3</v>
      </c>
      <c r="B38" s="36" t="s">
        <v>98</v>
      </c>
      <c r="C38" s="28">
        <f>SUM(C39:C41)</f>
        <v>13866.21</v>
      </c>
      <c r="D38" s="11"/>
      <c r="E38" s="38"/>
      <c r="F38" s="11"/>
      <c r="G38" s="11"/>
      <c r="H38" s="11"/>
    </row>
    <row r="39" spans="1:8" ht="15.75" hidden="1">
      <c r="A39" s="13">
        <v>3</v>
      </c>
      <c r="B39" s="7" t="s">
        <v>30</v>
      </c>
      <c r="C39" s="8">
        <v>10273.63</v>
      </c>
      <c r="D39" s="11"/>
      <c r="E39" s="11"/>
      <c r="F39" s="11"/>
      <c r="G39" s="11"/>
      <c r="H39" s="11"/>
    </row>
    <row r="40" spans="1:8" ht="15.75" hidden="1">
      <c r="A40" s="13">
        <v>3</v>
      </c>
      <c r="B40" s="7" t="s">
        <v>87</v>
      </c>
      <c r="C40" s="8">
        <v>3380.77</v>
      </c>
      <c r="D40" s="11"/>
      <c r="E40" s="11"/>
      <c r="F40" s="11"/>
      <c r="G40" s="11"/>
      <c r="H40" s="11"/>
    </row>
    <row r="41" spans="1:8" ht="15.75" hidden="1">
      <c r="A41" s="13">
        <v>3</v>
      </c>
      <c r="B41" s="7" t="s">
        <v>31</v>
      </c>
      <c r="C41" s="9">
        <v>211.81</v>
      </c>
      <c r="D41" s="11"/>
      <c r="E41" s="11"/>
      <c r="F41" s="11"/>
      <c r="G41" s="11"/>
      <c r="H41" s="11"/>
    </row>
    <row r="42" spans="1:8" ht="15.75">
      <c r="A42" s="35">
        <v>4</v>
      </c>
      <c r="B42" s="36" t="s">
        <v>99</v>
      </c>
      <c r="C42" s="40">
        <f>SUM(C43:C44)</f>
        <v>12257.79</v>
      </c>
      <c r="D42" s="11"/>
      <c r="E42" s="11"/>
      <c r="F42" s="11"/>
      <c r="G42" s="11"/>
      <c r="H42" s="11"/>
    </row>
    <row r="43" spans="1:8" ht="15.75" hidden="1">
      <c r="A43" s="13">
        <v>4</v>
      </c>
      <c r="B43" s="7" t="s">
        <v>48</v>
      </c>
      <c r="C43" s="8">
        <v>4285.7</v>
      </c>
      <c r="D43" s="11"/>
      <c r="E43" s="11"/>
      <c r="F43" s="11"/>
      <c r="G43" s="11"/>
      <c r="H43" s="11"/>
    </row>
    <row r="44" spans="1:8" ht="15.75" hidden="1">
      <c r="A44" s="13">
        <v>4</v>
      </c>
      <c r="B44" s="7" t="s">
        <v>84</v>
      </c>
      <c r="C44" s="8">
        <f>58+7914.09</f>
        <v>7972.09</v>
      </c>
      <c r="D44" s="11"/>
      <c r="E44" s="11"/>
      <c r="F44" s="11"/>
      <c r="G44" s="11"/>
      <c r="H44" s="11"/>
    </row>
    <row r="45" spans="1:8" ht="15.75">
      <c r="A45" s="35">
        <v>5</v>
      </c>
      <c r="B45" s="41" t="s">
        <v>100</v>
      </c>
      <c r="C45" s="40">
        <f>SUM(C46:C47)</f>
        <v>4458.43</v>
      </c>
      <c r="D45" s="11"/>
      <c r="E45" s="11"/>
      <c r="F45" s="11"/>
      <c r="G45" s="11"/>
      <c r="H45" s="11"/>
    </row>
    <row r="46" spans="1:8" ht="15.75" hidden="1">
      <c r="A46" s="35">
        <v>5</v>
      </c>
      <c r="B46" s="7" t="s">
        <v>40</v>
      </c>
      <c r="C46" s="8">
        <v>1771.49</v>
      </c>
      <c r="D46" s="11"/>
      <c r="E46" s="11"/>
      <c r="F46" s="11"/>
      <c r="G46" s="11"/>
      <c r="H46" s="11"/>
    </row>
    <row r="47" spans="1:8" ht="15.75" hidden="1">
      <c r="A47" s="13">
        <v>5</v>
      </c>
      <c r="B47" s="64" t="s">
        <v>74</v>
      </c>
      <c r="C47" s="6">
        <v>2686.94</v>
      </c>
      <c r="D47" s="11"/>
      <c r="E47" s="11"/>
      <c r="F47" s="11"/>
      <c r="G47" s="11"/>
      <c r="H47" s="11"/>
    </row>
    <row r="48" spans="1:8" ht="15.75">
      <c r="A48" s="35">
        <v>6</v>
      </c>
      <c r="B48" s="41" t="s">
        <v>101</v>
      </c>
      <c r="C48" s="40">
        <f>SUM(C49:C50)</f>
        <v>14976</v>
      </c>
      <c r="D48" s="11"/>
      <c r="E48" s="11"/>
      <c r="F48" s="11"/>
      <c r="G48" s="11"/>
      <c r="H48" s="11"/>
    </row>
    <row r="49" spans="1:8" ht="15.75" hidden="1">
      <c r="A49" s="13">
        <v>6</v>
      </c>
      <c r="B49" s="7" t="s">
        <v>43</v>
      </c>
      <c r="C49" s="8">
        <v>13104</v>
      </c>
      <c r="D49" s="11"/>
      <c r="E49" s="11"/>
      <c r="F49" s="11"/>
      <c r="G49" s="11"/>
      <c r="H49" s="11"/>
    </row>
    <row r="50" spans="1:8" ht="15.75" hidden="1">
      <c r="A50" s="13">
        <v>6</v>
      </c>
      <c r="B50" s="7" t="s">
        <v>54</v>
      </c>
      <c r="C50" s="8">
        <v>1872</v>
      </c>
      <c r="D50" s="11"/>
      <c r="E50" s="11"/>
      <c r="F50" s="11"/>
      <c r="G50" s="11"/>
      <c r="H50" s="11"/>
    </row>
    <row r="51" spans="1:8" ht="31.5">
      <c r="A51" s="13">
        <v>8</v>
      </c>
      <c r="B51" s="42" t="s">
        <v>102</v>
      </c>
      <c r="C51" s="28">
        <f>C52+C59+C71+C73+C75+C83+C82</f>
        <v>1216947.0499999998</v>
      </c>
      <c r="D51" s="11"/>
      <c r="E51" s="11"/>
      <c r="F51" s="11"/>
      <c r="G51" s="11"/>
      <c r="H51" s="11"/>
    </row>
    <row r="52" spans="1:8" ht="31.5">
      <c r="A52" s="13">
        <v>8</v>
      </c>
      <c r="B52" s="43" t="s">
        <v>103</v>
      </c>
      <c r="C52" s="28">
        <f>SUM(C53:C58)</f>
        <v>725358.92</v>
      </c>
      <c r="D52" s="32"/>
      <c r="E52" s="11"/>
      <c r="F52" s="11"/>
      <c r="G52" s="11"/>
      <c r="H52" s="11"/>
    </row>
    <row r="53" spans="1:8" ht="15.75">
      <c r="A53" s="13">
        <v>8</v>
      </c>
      <c r="B53" s="7" t="s">
        <v>81</v>
      </c>
      <c r="C53" s="8">
        <f>11620.1+220012.89</f>
        <v>231632.99000000002</v>
      </c>
      <c r="D53" s="11"/>
      <c r="E53" s="11"/>
      <c r="F53" s="11"/>
      <c r="G53" s="11"/>
      <c r="H53" s="11"/>
    </row>
    <row r="54" spans="1:8" ht="15.75">
      <c r="A54" s="13">
        <v>8</v>
      </c>
      <c r="B54" s="7" t="s">
        <v>86</v>
      </c>
      <c r="C54" s="8">
        <f>57652.89+118987.78</f>
        <v>176640.66999999998</v>
      </c>
      <c r="D54" s="11"/>
      <c r="E54" s="11"/>
      <c r="F54" s="11"/>
      <c r="G54" s="11"/>
      <c r="H54" s="11"/>
    </row>
    <row r="55" spans="1:8" ht="15.75">
      <c r="A55" s="13">
        <v>8</v>
      </c>
      <c r="B55" s="7" t="s">
        <v>82</v>
      </c>
      <c r="C55" s="8">
        <f>21588.89+122111.41</f>
        <v>143700.3</v>
      </c>
      <c r="D55" s="11"/>
      <c r="E55" s="11"/>
      <c r="F55" s="11"/>
      <c r="G55" s="11"/>
      <c r="H55" s="11"/>
    </row>
    <row r="56" spans="1:8" ht="15.75">
      <c r="A56" s="13">
        <v>8</v>
      </c>
      <c r="B56" s="7" t="s">
        <v>47</v>
      </c>
      <c r="C56" s="8">
        <f>5243+18266.63</f>
        <v>23509.63</v>
      </c>
      <c r="D56" s="11"/>
      <c r="E56" s="11"/>
      <c r="F56" s="11"/>
      <c r="G56" s="11"/>
      <c r="H56" s="11"/>
    </row>
    <row r="57" spans="1:8" ht="15.75">
      <c r="A57" s="13">
        <v>8</v>
      </c>
      <c r="B57" s="7" t="s">
        <v>64</v>
      </c>
      <c r="C57" s="8">
        <f>11018+121504.78</f>
        <v>132522.78</v>
      </c>
      <c r="D57" s="32"/>
      <c r="E57" s="11"/>
      <c r="F57" s="11"/>
      <c r="G57" s="11"/>
      <c r="H57" s="11"/>
    </row>
    <row r="58" spans="1:8" ht="15.75">
      <c r="A58" s="13">
        <v>8</v>
      </c>
      <c r="B58" s="7" t="s">
        <v>83</v>
      </c>
      <c r="C58" s="8">
        <f>12911.7+4440.85</f>
        <v>17352.550000000003</v>
      </c>
      <c r="D58" s="32"/>
      <c r="E58" s="11"/>
      <c r="F58" s="11"/>
      <c r="G58" s="11"/>
      <c r="H58" s="11"/>
    </row>
    <row r="59" spans="1:8" ht="15.75">
      <c r="A59" s="13">
        <v>9</v>
      </c>
      <c r="B59" s="44" t="s">
        <v>104</v>
      </c>
      <c r="C59" s="28">
        <f>C60+C62+C65+C67</f>
        <v>7670.26</v>
      </c>
      <c r="D59" s="11"/>
      <c r="E59" s="11"/>
      <c r="F59" s="11"/>
      <c r="G59" s="11"/>
      <c r="H59" s="11"/>
    </row>
    <row r="60" spans="1:8" ht="15.75">
      <c r="A60" s="13">
        <v>9</v>
      </c>
      <c r="B60" s="45" t="s">
        <v>105</v>
      </c>
      <c r="C60" s="28">
        <f>SUM(C61:C61)</f>
        <v>516.23</v>
      </c>
      <c r="D60" s="11"/>
      <c r="E60" s="11"/>
      <c r="F60" s="11"/>
      <c r="G60" s="11"/>
      <c r="H60" s="11"/>
    </row>
    <row r="61" spans="1:8" ht="15.75">
      <c r="A61" s="13">
        <v>9</v>
      </c>
      <c r="B61" s="7" t="s">
        <v>116</v>
      </c>
      <c r="C61" s="8">
        <v>516.23</v>
      </c>
      <c r="D61" s="11"/>
      <c r="E61" s="11"/>
      <c r="F61" s="11"/>
      <c r="G61" s="11"/>
      <c r="H61" s="11"/>
    </row>
    <row r="62" spans="1:8" ht="15.75">
      <c r="A62" s="13">
        <v>10</v>
      </c>
      <c r="B62" s="46" t="s">
        <v>106</v>
      </c>
      <c r="C62" s="28">
        <f>SUM(C63:C64)</f>
        <v>2007.3400000000001</v>
      </c>
      <c r="D62" s="11"/>
      <c r="E62" s="11"/>
      <c r="F62" s="11"/>
      <c r="G62" s="11"/>
      <c r="H62" s="11"/>
    </row>
    <row r="63" spans="1:8" ht="15.75">
      <c r="A63" s="13">
        <v>10</v>
      </c>
      <c r="B63" s="7" t="s">
        <v>27</v>
      </c>
      <c r="C63" s="8">
        <v>1916.93</v>
      </c>
      <c r="D63" s="11"/>
      <c r="E63" s="11"/>
      <c r="F63" s="11"/>
      <c r="G63" s="11"/>
      <c r="H63" s="11"/>
    </row>
    <row r="64" spans="1:8" ht="15.75">
      <c r="A64" s="13">
        <v>10</v>
      </c>
      <c r="B64" s="7" t="s">
        <v>35</v>
      </c>
      <c r="C64" s="9">
        <v>90.41</v>
      </c>
      <c r="D64" s="11"/>
      <c r="E64" s="11"/>
      <c r="F64" s="11"/>
      <c r="G64" s="11"/>
      <c r="H64" s="11"/>
    </row>
    <row r="65" spans="1:8" ht="15.75">
      <c r="A65" s="13">
        <v>11</v>
      </c>
      <c r="B65" s="48" t="s">
        <v>107</v>
      </c>
      <c r="C65" s="28">
        <f>SUM(C66:C66)</f>
        <v>0</v>
      </c>
      <c r="D65" s="11"/>
      <c r="E65" s="11"/>
      <c r="F65" s="11"/>
      <c r="G65" s="11"/>
      <c r="H65" s="11"/>
    </row>
    <row r="66" spans="1:8" ht="15.75">
      <c r="A66" s="13">
        <v>11</v>
      </c>
      <c r="B66" s="14"/>
      <c r="C66" s="37"/>
      <c r="D66" s="11"/>
      <c r="E66" s="11"/>
      <c r="F66" s="11"/>
      <c r="G66" s="11"/>
      <c r="H66" s="11"/>
    </row>
    <row r="67" spans="1:8" ht="15.75">
      <c r="A67" s="13">
        <v>12</v>
      </c>
      <c r="B67" s="48" t="s">
        <v>108</v>
      </c>
      <c r="C67" s="28">
        <f>SUM(C68:C70)</f>
        <v>5146.69</v>
      </c>
      <c r="D67" s="11"/>
      <c r="E67" s="11"/>
      <c r="F67" s="11"/>
      <c r="G67" s="11"/>
      <c r="H67" s="11"/>
    </row>
    <row r="68" spans="1:8" ht="15.75">
      <c r="A68" s="13">
        <v>12</v>
      </c>
      <c r="B68" s="7" t="s">
        <v>25</v>
      </c>
      <c r="C68" s="8">
        <v>1337.73</v>
      </c>
      <c r="D68" s="11"/>
      <c r="E68" s="11"/>
      <c r="F68" s="11"/>
      <c r="G68" s="11"/>
      <c r="H68" s="11"/>
    </row>
    <row r="69" spans="1:8" ht="15.75">
      <c r="A69" s="13">
        <v>12</v>
      </c>
      <c r="B69" s="7" t="s">
        <v>32</v>
      </c>
      <c r="C69" s="8">
        <v>3760.84</v>
      </c>
      <c r="D69" s="11"/>
      <c r="E69" s="11"/>
      <c r="F69" s="11"/>
      <c r="G69" s="11"/>
      <c r="H69" s="11"/>
    </row>
    <row r="70" spans="1:8" ht="15.75">
      <c r="A70" s="13">
        <v>12</v>
      </c>
      <c r="B70" s="7" t="s">
        <v>58</v>
      </c>
      <c r="C70" s="9">
        <v>48.12</v>
      </c>
      <c r="D70" s="11"/>
      <c r="E70" s="11"/>
      <c r="F70" s="11"/>
      <c r="G70" s="11"/>
      <c r="H70" s="11"/>
    </row>
    <row r="71" spans="1:8" ht="15.75">
      <c r="A71" s="13">
        <v>13</v>
      </c>
      <c r="B71" s="49" t="s">
        <v>109</v>
      </c>
      <c r="C71" s="28">
        <f>SUM(C72)</f>
        <v>23659.72</v>
      </c>
      <c r="D71" s="11"/>
      <c r="E71" s="11"/>
      <c r="F71" s="11"/>
      <c r="G71" s="11"/>
      <c r="H71" s="11"/>
    </row>
    <row r="72" spans="1:8" ht="15.75">
      <c r="A72" s="13">
        <v>13</v>
      </c>
      <c r="B72" s="7" t="s">
        <v>67</v>
      </c>
      <c r="C72" s="8">
        <v>23659.72</v>
      </c>
      <c r="D72" s="11"/>
      <c r="E72" s="11"/>
      <c r="F72" s="11"/>
      <c r="G72" s="11"/>
      <c r="H72" s="11"/>
    </row>
    <row r="73" spans="1:8" ht="15.75">
      <c r="A73" s="13">
        <v>14</v>
      </c>
      <c r="B73" s="49" t="s">
        <v>110</v>
      </c>
      <c r="C73" s="28">
        <f>SUM(C74:C74)</f>
        <v>5736</v>
      </c>
      <c r="D73" s="11"/>
      <c r="E73" s="11"/>
      <c r="F73" s="11"/>
      <c r="G73" s="11"/>
      <c r="H73" s="11"/>
    </row>
    <row r="74" spans="1:8" ht="15.75">
      <c r="A74" s="13">
        <v>14</v>
      </c>
      <c r="B74" s="7" t="s">
        <v>59</v>
      </c>
      <c r="C74" s="8">
        <v>5736</v>
      </c>
      <c r="D74" s="11"/>
      <c r="E74" s="11"/>
      <c r="F74" s="11"/>
      <c r="G74" s="11"/>
      <c r="H74" s="11"/>
    </row>
    <row r="75" spans="1:8" ht="31.5">
      <c r="A75" s="13">
        <v>15</v>
      </c>
      <c r="B75" s="50" t="s">
        <v>111</v>
      </c>
      <c r="C75" s="28">
        <f>SUM(C76:C81)</f>
        <v>113365.85</v>
      </c>
      <c r="D75" s="11"/>
      <c r="E75" s="11"/>
      <c r="F75" s="11"/>
      <c r="G75" s="11"/>
      <c r="H75" s="11"/>
    </row>
    <row r="76" spans="1:8" ht="15.75">
      <c r="A76" s="13">
        <v>15</v>
      </c>
      <c r="B76" s="7" t="s">
        <v>117</v>
      </c>
      <c r="C76" s="9">
        <f>561.84+1325.79</f>
        <v>1887.63</v>
      </c>
      <c r="D76" s="11"/>
      <c r="E76" s="11"/>
      <c r="F76" s="11"/>
      <c r="G76" s="11"/>
      <c r="H76" s="11"/>
    </row>
    <row r="77" spans="1:8" ht="15.75">
      <c r="A77" s="13">
        <v>15</v>
      </c>
      <c r="B77" s="7" t="s">
        <v>89</v>
      </c>
      <c r="C77" s="8">
        <f>5288.88+2934.51</f>
        <v>8223.39</v>
      </c>
      <c r="D77" s="11"/>
      <c r="E77" s="11"/>
      <c r="F77" s="11"/>
      <c r="G77" s="11"/>
      <c r="H77" s="11"/>
    </row>
    <row r="78" spans="1:8" ht="15.75">
      <c r="A78" s="13">
        <v>15</v>
      </c>
      <c r="B78" s="7" t="s">
        <v>57</v>
      </c>
      <c r="C78" s="9">
        <f>586.35+1126.11</f>
        <v>1712.46</v>
      </c>
      <c r="D78" s="11"/>
      <c r="E78" s="11"/>
      <c r="F78" s="11"/>
      <c r="G78" s="11"/>
      <c r="H78" s="11"/>
    </row>
    <row r="79" spans="1:8" ht="15.75">
      <c r="A79" s="13">
        <v>15</v>
      </c>
      <c r="B79" s="7" t="s">
        <v>88</v>
      </c>
      <c r="C79" s="8">
        <v>4340</v>
      </c>
      <c r="D79" s="11"/>
      <c r="E79" s="11"/>
      <c r="F79" s="11"/>
      <c r="G79" s="11"/>
      <c r="H79" s="11"/>
    </row>
    <row r="80" spans="1:8" ht="15.75">
      <c r="A80" s="13">
        <v>15</v>
      </c>
      <c r="B80" s="7" t="s">
        <v>68</v>
      </c>
      <c r="C80" s="8">
        <v>2016.9</v>
      </c>
      <c r="D80" s="11"/>
      <c r="E80" s="11"/>
      <c r="F80" s="11"/>
      <c r="G80" s="11"/>
      <c r="H80" s="11"/>
    </row>
    <row r="81" spans="1:8" ht="15.75">
      <c r="A81" s="13">
        <v>15</v>
      </c>
      <c r="B81" s="7" t="s">
        <v>80</v>
      </c>
      <c r="C81" s="8">
        <v>95185.47</v>
      </c>
      <c r="D81" s="11"/>
      <c r="E81" s="11"/>
      <c r="F81" s="11"/>
      <c r="G81" s="11"/>
      <c r="H81" s="11"/>
    </row>
    <row r="82" spans="1:8" ht="15.75">
      <c r="A82" s="65">
        <v>16</v>
      </c>
      <c r="B82" s="51" t="s">
        <v>42</v>
      </c>
      <c r="C82" s="28">
        <f>3457.5+1633.5+18505.46</f>
        <v>23596.46</v>
      </c>
      <c r="D82" s="11"/>
      <c r="E82" s="11"/>
      <c r="F82" s="11"/>
      <c r="G82" s="11"/>
      <c r="H82" s="11"/>
    </row>
    <row r="83" spans="1:8" ht="15.75">
      <c r="A83" s="13">
        <v>17</v>
      </c>
      <c r="B83" s="51" t="s">
        <v>112</v>
      </c>
      <c r="C83" s="28">
        <f>SUM(C84:C92)</f>
        <v>317559.83999999997</v>
      </c>
      <c r="D83" s="11"/>
      <c r="E83" s="11"/>
      <c r="F83" s="11"/>
      <c r="G83" s="11"/>
      <c r="H83" s="11"/>
    </row>
    <row r="84" spans="1:8" ht="15.75" hidden="1">
      <c r="A84" s="13">
        <v>17</v>
      </c>
      <c r="B84" s="2" t="s">
        <v>18</v>
      </c>
      <c r="C84" s="3">
        <v>3232.62</v>
      </c>
      <c r="D84" s="38"/>
      <c r="E84" s="38"/>
      <c r="F84" s="11"/>
      <c r="G84" s="11"/>
      <c r="H84" s="11"/>
    </row>
    <row r="85" spans="1:8" ht="15.75" hidden="1">
      <c r="A85" s="13">
        <v>17</v>
      </c>
      <c r="B85" s="2" t="s">
        <v>24</v>
      </c>
      <c r="C85" s="8">
        <v>28526.2</v>
      </c>
      <c r="D85" s="38"/>
      <c r="E85" s="11"/>
      <c r="F85" s="11"/>
      <c r="G85" s="11"/>
      <c r="H85" s="11"/>
    </row>
    <row r="86" spans="1:8" ht="15.75" hidden="1">
      <c r="A86" s="13">
        <v>17</v>
      </c>
      <c r="B86" s="2" t="s">
        <v>118</v>
      </c>
      <c r="C86" s="4">
        <v>541.77</v>
      </c>
      <c r="D86" s="47"/>
      <c r="E86" s="11"/>
      <c r="F86" s="11"/>
      <c r="G86" s="11"/>
      <c r="H86" s="11"/>
    </row>
    <row r="87" spans="1:8" ht="15.75" hidden="1">
      <c r="A87" s="13">
        <v>17</v>
      </c>
      <c r="B87" s="2" t="s">
        <v>37</v>
      </c>
      <c r="C87" s="3">
        <v>8307</v>
      </c>
      <c r="D87" s="11"/>
      <c r="E87" s="11"/>
      <c r="F87" s="11"/>
      <c r="G87" s="11"/>
      <c r="H87" s="11"/>
    </row>
    <row r="88" spans="1:8" ht="15.75" hidden="1">
      <c r="A88" s="13">
        <v>17</v>
      </c>
      <c r="B88" s="2" t="s">
        <v>65</v>
      </c>
      <c r="C88" s="3">
        <v>13740.11</v>
      </c>
      <c r="D88" s="11"/>
      <c r="E88" s="11"/>
      <c r="F88" s="11"/>
      <c r="G88" s="11"/>
      <c r="H88" s="11"/>
    </row>
    <row r="89" spans="1:8" ht="15.75" hidden="1">
      <c r="A89" s="13">
        <v>17</v>
      </c>
      <c r="B89" s="5" t="s">
        <v>75</v>
      </c>
      <c r="C89" s="6">
        <v>10918.57</v>
      </c>
      <c r="D89" s="11"/>
      <c r="E89" s="11"/>
      <c r="F89" s="11"/>
      <c r="G89" s="11"/>
      <c r="H89" s="11"/>
    </row>
    <row r="90" spans="1:8" ht="15.75" hidden="1">
      <c r="A90" s="13">
        <v>17</v>
      </c>
      <c r="B90" s="5" t="s">
        <v>76</v>
      </c>
      <c r="C90" s="6">
        <v>95185.47</v>
      </c>
      <c r="D90" s="11"/>
      <c r="E90" s="11"/>
      <c r="F90" s="11"/>
      <c r="G90" s="11"/>
      <c r="H90" s="11"/>
    </row>
    <row r="91" spans="1:8" ht="15.75" hidden="1">
      <c r="A91" s="13">
        <v>17</v>
      </c>
      <c r="B91" s="5" t="s">
        <v>78</v>
      </c>
      <c r="C91" s="6">
        <v>44119.06</v>
      </c>
      <c r="D91" s="11"/>
      <c r="E91" s="11"/>
      <c r="F91" s="11"/>
      <c r="G91" s="11"/>
      <c r="H91" s="11"/>
    </row>
    <row r="92" spans="1:8" ht="15.75" hidden="1">
      <c r="A92" s="13">
        <v>17</v>
      </c>
      <c r="B92" s="5" t="s">
        <v>77</v>
      </c>
      <c r="C92" s="6">
        <v>112989.04</v>
      </c>
      <c r="D92" s="11"/>
      <c r="E92" s="11"/>
      <c r="F92" s="11"/>
      <c r="G92" s="11"/>
      <c r="H92" s="11"/>
    </row>
    <row r="93" spans="1:8" ht="299.25">
      <c r="A93" s="13">
        <v>18</v>
      </c>
      <c r="B93" s="52" t="s">
        <v>113</v>
      </c>
      <c r="C93" s="53">
        <f>SUM(C97:C116)</f>
        <v>396240.32</v>
      </c>
      <c r="D93" s="11"/>
      <c r="E93" s="11"/>
      <c r="F93" s="11"/>
      <c r="G93" s="11"/>
      <c r="H93" s="11"/>
    </row>
    <row r="94" spans="1:8" ht="15.75" hidden="1">
      <c r="A94" s="13"/>
      <c r="B94" s="7" t="s">
        <v>119</v>
      </c>
      <c r="C94" s="8">
        <v>6557.38</v>
      </c>
      <c r="D94" s="11"/>
      <c r="E94" s="11"/>
      <c r="F94" s="11"/>
      <c r="G94" s="11"/>
      <c r="H94" s="11"/>
    </row>
    <row r="95" spans="1:8" ht="15.75" hidden="1">
      <c r="A95" s="13"/>
      <c r="B95" s="7" t="s">
        <v>120</v>
      </c>
      <c r="C95" s="8">
        <v>12673.97</v>
      </c>
      <c r="D95" s="38"/>
      <c r="E95" s="11"/>
      <c r="F95" s="11"/>
      <c r="G95" s="11"/>
      <c r="H95" s="11"/>
    </row>
    <row r="96" spans="1:8" ht="15.75" hidden="1">
      <c r="A96" s="13"/>
      <c r="B96" s="7" t="s">
        <v>66</v>
      </c>
      <c r="C96" s="9">
        <v>276.07</v>
      </c>
      <c r="D96" s="38"/>
      <c r="E96" s="11"/>
      <c r="F96" s="11"/>
      <c r="G96" s="11"/>
      <c r="H96" s="11"/>
    </row>
    <row r="97" spans="1:8" ht="15.75" hidden="1">
      <c r="A97" s="13">
        <v>18</v>
      </c>
      <c r="B97" s="7" t="s">
        <v>15</v>
      </c>
      <c r="C97" s="8">
        <v>1704.53</v>
      </c>
      <c r="D97" s="11"/>
      <c r="E97" s="11"/>
      <c r="F97" s="11"/>
      <c r="G97" s="11"/>
      <c r="H97" s="11"/>
    </row>
    <row r="98" spans="1:8" ht="15.75" hidden="1">
      <c r="A98" s="13">
        <v>18</v>
      </c>
      <c r="B98" s="7" t="s">
        <v>16</v>
      </c>
      <c r="C98" s="9">
        <v>919.69</v>
      </c>
      <c r="D98" s="11"/>
      <c r="E98" s="11"/>
      <c r="F98" s="11"/>
      <c r="G98" s="11"/>
      <c r="H98" s="11"/>
    </row>
    <row r="99" spans="1:8" ht="15.75" hidden="1">
      <c r="A99" s="13">
        <v>18</v>
      </c>
      <c r="B99" s="7" t="s">
        <v>17</v>
      </c>
      <c r="C99" s="8">
        <v>6692.54</v>
      </c>
      <c r="D99" s="11"/>
      <c r="E99" s="11"/>
      <c r="F99" s="11"/>
      <c r="G99" s="11"/>
      <c r="H99" s="11"/>
    </row>
    <row r="100" spans="1:8" ht="15.75" hidden="1">
      <c r="A100" s="13">
        <v>18</v>
      </c>
      <c r="B100" s="7" t="s">
        <v>21</v>
      </c>
      <c r="C100" s="8">
        <v>49047.84</v>
      </c>
      <c r="D100" s="11"/>
      <c r="E100" s="11"/>
      <c r="F100" s="11"/>
      <c r="G100" s="11"/>
      <c r="H100" s="11"/>
    </row>
    <row r="101" spans="1:8" ht="15.75" hidden="1">
      <c r="A101" s="13">
        <v>18</v>
      </c>
      <c r="B101" s="7" t="s">
        <v>26</v>
      </c>
      <c r="C101" s="8">
        <v>1759.59</v>
      </c>
      <c r="D101" s="11"/>
      <c r="E101" s="38"/>
      <c r="F101" s="11"/>
      <c r="G101" s="11"/>
      <c r="H101" s="11"/>
    </row>
    <row r="102" spans="1:8" ht="15.75" hidden="1">
      <c r="A102" s="13">
        <v>18</v>
      </c>
      <c r="B102" s="7" t="s">
        <v>28</v>
      </c>
      <c r="C102" s="8">
        <v>4257.82</v>
      </c>
      <c r="D102" s="11"/>
      <c r="E102" s="11"/>
      <c r="F102" s="11"/>
      <c r="G102" s="11"/>
      <c r="H102" s="11"/>
    </row>
    <row r="103" spans="1:8" ht="31.5" hidden="1">
      <c r="A103" s="13">
        <v>18</v>
      </c>
      <c r="B103" s="7" t="s">
        <v>38</v>
      </c>
      <c r="C103" s="9">
        <v>496.74</v>
      </c>
      <c r="D103" s="11"/>
      <c r="E103" s="11"/>
      <c r="F103" s="11"/>
      <c r="G103" s="11"/>
      <c r="H103" s="11"/>
    </row>
    <row r="104" spans="1:8" ht="15.75" hidden="1">
      <c r="A104" s="13">
        <v>18</v>
      </c>
      <c r="B104" s="7" t="s">
        <v>39</v>
      </c>
      <c r="C104" s="9">
        <v>47.94</v>
      </c>
      <c r="D104" s="11"/>
      <c r="E104" s="11"/>
      <c r="F104" s="11"/>
      <c r="G104" s="11"/>
      <c r="H104" s="11"/>
    </row>
    <row r="105" spans="1:8" ht="15.75" hidden="1">
      <c r="A105" s="13">
        <v>18</v>
      </c>
      <c r="B105" s="7" t="s">
        <v>41</v>
      </c>
      <c r="C105" s="9">
        <v>536.51</v>
      </c>
      <c r="D105" s="11"/>
      <c r="E105" s="11"/>
      <c r="F105" s="11"/>
      <c r="G105" s="11"/>
      <c r="H105" s="11"/>
    </row>
    <row r="106" spans="1:8" ht="15.75" hidden="1">
      <c r="A106" s="13">
        <v>18</v>
      </c>
      <c r="B106" s="7" t="s">
        <v>44</v>
      </c>
      <c r="C106" s="9">
        <v>476.84</v>
      </c>
      <c r="D106" s="11"/>
      <c r="E106" s="11"/>
      <c r="F106" s="11"/>
      <c r="G106" s="11"/>
      <c r="H106" s="11"/>
    </row>
    <row r="107" spans="1:8" ht="15.75" hidden="1">
      <c r="A107" s="13">
        <v>18</v>
      </c>
      <c r="B107" s="7" t="s">
        <v>46</v>
      </c>
      <c r="C107" s="9">
        <v>453.4</v>
      </c>
      <c r="D107" s="11"/>
      <c r="E107" s="11"/>
      <c r="F107" s="11"/>
      <c r="G107" s="11"/>
      <c r="H107" s="11"/>
    </row>
    <row r="108" spans="1:8" ht="15.75" hidden="1">
      <c r="A108" s="13">
        <v>18</v>
      </c>
      <c r="B108" s="7" t="s">
        <v>51</v>
      </c>
      <c r="C108" s="9">
        <v>76.06</v>
      </c>
      <c r="D108" s="11"/>
      <c r="E108" s="11"/>
      <c r="F108" s="11"/>
      <c r="G108" s="11"/>
      <c r="H108" s="11"/>
    </row>
    <row r="109" spans="1:8" ht="15.75" hidden="1">
      <c r="A109" s="13">
        <v>18</v>
      </c>
      <c r="B109" s="7" t="s">
        <v>52</v>
      </c>
      <c r="C109" s="9">
        <v>322.4</v>
      </c>
      <c r="D109" s="11"/>
      <c r="E109" s="11"/>
      <c r="F109" s="11"/>
      <c r="G109" s="11"/>
      <c r="H109" s="11"/>
    </row>
    <row r="110" spans="1:8" ht="15.75" hidden="1">
      <c r="A110" s="13">
        <v>18</v>
      </c>
      <c r="B110" s="7" t="s">
        <v>55</v>
      </c>
      <c r="C110" s="9">
        <v>66.15</v>
      </c>
      <c r="D110" s="11"/>
      <c r="E110" s="11"/>
      <c r="F110" s="11"/>
      <c r="G110" s="11"/>
      <c r="H110" s="11"/>
    </row>
    <row r="111" spans="1:8" ht="15.75" hidden="1">
      <c r="A111" s="13">
        <v>18</v>
      </c>
      <c r="B111" s="7" t="s">
        <v>56</v>
      </c>
      <c r="C111" s="9">
        <v>322.41</v>
      </c>
      <c r="D111" s="11"/>
      <c r="E111" s="11"/>
      <c r="F111" s="11"/>
      <c r="G111" s="11"/>
      <c r="H111" s="11"/>
    </row>
    <row r="112" spans="1:8" ht="15.75" hidden="1">
      <c r="A112" s="13">
        <v>18</v>
      </c>
      <c r="B112" s="7" t="s">
        <v>60</v>
      </c>
      <c r="C112" s="9">
        <v>238.82</v>
      </c>
      <c r="D112" s="11"/>
      <c r="E112" s="11"/>
      <c r="F112" s="11"/>
      <c r="G112" s="11"/>
      <c r="H112" s="11"/>
    </row>
    <row r="113" spans="1:8" ht="15.75" hidden="1">
      <c r="A113" s="13">
        <v>18</v>
      </c>
      <c r="B113" s="7" t="s">
        <v>69</v>
      </c>
      <c r="C113" s="8">
        <v>8101.86</v>
      </c>
      <c r="D113" s="11"/>
      <c r="E113" s="11"/>
      <c r="F113" s="11"/>
      <c r="G113" s="11"/>
      <c r="H113" s="11"/>
    </row>
    <row r="114" spans="1:8" ht="15.75" hidden="1">
      <c r="A114" s="13">
        <v>18</v>
      </c>
      <c r="B114" s="7" t="s">
        <v>33</v>
      </c>
      <c r="C114" s="8">
        <v>52084.17</v>
      </c>
      <c r="D114" s="47"/>
      <c r="E114" s="11"/>
      <c r="F114" s="11"/>
      <c r="G114" s="11"/>
      <c r="H114" s="11"/>
    </row>
    <row r="115" spans="1:8" ht="15.75" hidden="1">
      <c r="A115" s="13">
        <v>18</v>
      </c>
      <c r="B115" s="7" t="s">
        <v>70</v>
      </c>
      <c r="C115" s="8">
        <v>5601.81</v>
      </c>
      <c r="D115" s="11"/>
      <c r="E115" s="11"/>
      <c r="F115" s="11"/>
      <c r="G115" s="11"/>
      <c r="H115" s="11"/>
    </row>
    <row r="116" spans="1:8" ht="15.75" hidden="1">
      <c r="A116" s="13">
        <v>18</v>
      </c>
      <c r="B116" s="64" t="s">
        <v>79</v>
      </c>
      <c r="C116" s="6">
        <v>263033.2</v>
      </c>
      <c r="D116" s="11"/>
      <c r="E116" s="11"/>
      <c r="F116" s="11"/>
      <c r="G116" s="11"/>
      <c r="H116" s="11"/>
    </row>
    <row r="117" spans="1:8" ht="15.75">
      <c r="A117" s="13">
        <v>22</v>
      </c>
      <c r="B117" s="54" t="s">
        <v>19</v>
      </c>
      <c r="C117" s="19">
        <f>SUM(C118:C120)</f>
        <v>434768.49000000005</v>
      </c>
      <c r="D117" s="11"/>
      <c r="E117" s="11"/>
      <c r="F117" s="11"/>
      <c r="G117" s="11"/>
      <c r="H117" s="11"/>
    </row>
    <row r="118" spans="1:8" ht="15.75">
      <c r="A118" s="13"/>
      <c r="B118" s="54" t="s">
        <v>19</v>
      </c>
      <c r="C118" s="19">
        <v>374721.69</v>
      </c>
      <c r="D118" s="11"/>
      <c r="E118" s="11"/>
      <c r="F118" s="11"/>
      <c r="G118" s="11"/>
      <c r="H118" s="11"/>
    </row>
    <row r="119" spans="1:8" ht="15.75" hidden="1">
      <c r="A119" s="13"/>
      <c r="B119" s="25" t="s">
        <v>122</v>
      </c>
      <c r="C119" s="19">
        <v>31524.9</v>
      </c>
      <c r="D119" s="11"/>
      <c r="E119" s="11"/>
      <c r="F119" s="11"/>
      <c r="G119" s="11"/>
      <c r="H119" s="11"/>
    </row>
    <row r="120" spans="1:8" ht="15.75" hidden="1">
      <c r="A120" s="13"/>
      <c r="B120" s="25" t="s">
        <v>123</v>
      </c>
      <c r="C120" s="19">
        <v>28521.9</v>
      </c>
      <c r="D120" s="11"/>
      <c r="E120" s="11"/>
      <c r="F120" s="11"/>
      <c r="G120" s="11"/>
      <c r="H120" s="11"/>
    </row>
    <row r="121" spans="1:8" ht="15.75">
      <c r="A121" s="13">
        <v>23</v>
      </c>
      <c r="B121" s="54" t="s">
        <v>63</v>
      </c>
      <c r="C121" s="66">
        <v>1850.92</v>
      </c>
      <c r="H121" s="11"/>
    </row>
    <row r="122" spans="1:8" ht="15.75">
      <c r="A122" s="13">
        <v>24</v>
      </c>
      <c r="B122" s="54" t="s">
        <v>62</v>
      </c>
      <c r="C122" s="67">
        <v>966.96</v>
      </c>
      <c r="H122" s="11"/>
    </row>
    <row r="123" spans="1:8" ht="15.75">
      <c r="A123" s="13">
        <v>21</v>
      </c>
      <c r="B123" s="54" t="s">
        <v>10</v>
      </c>
      <c r="C123" s="19">
        <f>SUM(C124:C126)</f>
        <v>486019.51999999996</v>
      </c>
      <c r="H123" s="11"/>
    </row>
    <row r="124" spans="1:8" ht="15.75" hidden="1">
      <c r="A124" s="13">
        <v>21</v>
      </c>
      <c r="B124" s="2" t="s">
        <v>22</v>
      </c>
      <c r="C124" s="3">
        <v>450038.47</v>
      </c>
      <c r="H124" s="11"/>
    </row>
    <row r="125" spans="1:8" ht="15.75" hidden="1">
      <c r="A125" s="13">
        <v>21</v>
      </c>
      <c r="B125" s="2" t="s">
        <v>53</v>
      </c>
      <c r="C125" s="3">
        <v>1421.05</v>
      </c>
      <c r="H125" s="11"/>
    </row>
    <row r="126" spans="1:8" ht="15.75" hidden="1">
      <c r="A126" s="13">
        <v>21</v>
      </c>
      <c r="B126" s="2" t="s">
        <v>61</v>
      </c>
      <c r="C126" s="3">
        <v>34560</v>
      </c>
      <c r="H126" s="11"/>
    </row>
    <row r="127" spans="1:8" ht="15.75">
      <c r="A127" s="13">
        <v>25</v>
      </c>
      <c r="B127" s="54" t="s">
        <v>94</v>
      </c>
      <c r="C127" s="19">
        <f>SUM(C128:C130)</f>
        <v>15364.63</v>
      </c>
      <c r="H127" s="11"/>
    </row>
    <row r="128" spans="1:8" ht="15.75" hidden="1">
      <c r="A128" s="13">
        <v>25</v>
      </c>
      <c r="B128" s="61" t="s">
        <v>23</v>
      </c>
      <c r="C128" s="62">
        <v>14507.99</v>
      </c>
      <c r="H128" s="11"/>
    </row>
    <row r="129" spans="1:8" ht="15.75" hidden="1">
      <c r="A129" s="13">
        <v>25</v>
      </c>
      <c r="B129" s="61" t="s">
        <v>29</v>
      </c>
      <c r="C129" s="63">
        <v>833.81</v>
      </c>
      <c r="H129" s="11"/>
    </row>
    <row r="130" spans="1:8" ht="15.75" hidden="1">
      <c r="A130" s="13">
        <v>25</v>
      </c>
      <c r="B130" s="61" t="s">
        <v>34</v>
      </c>
      <c r="C130" s="63">
        <v>22.83</v>
      </c>
      <c r="H130" s="11"/>
    </row>
    <row r="131" spans="1:8" ht="15.75">
      <c r="A131" s="13"/>
      <c r="B131" s="25"/>
      <c r="C131" s="16"/>
      <c r="H131" s="11"/>
    </row>
    <row r="132" spans="1:3" ht="18.75">
      <c r="A132" s="55" t="s">
        <v>71</v>
      </c>
      <c r="B132" s="68" t="s">
        <v>121</v>
      </c>
      <c r="C132" s="56">
        <f>-G23</f>
        <v>319630.55000000005</v>
      </c>
    </row>
    <row r="133" spans="1:3" ht="15.75">
      <c r="A133" s="10"/>
      <c r="B133" s="11"/>
      <c r="C133" s="11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2020-03-27T12:07:14Z</cp:lastPrinted>
  <dcterms:created xsi:type="dcterms:W3CDTF">2020-02-18T11:41:55Z</dcterms:created>
  <dcterms:modified xsi:type="dcterms:W3CDTF">2020-03-27T12:07:29Z</dcterms:modified>
  <cp:category/>
  <cp:version/>
  <cp:contentType/>
  <cp:contentStatus/>
  <cp:revision>1</cp:revision>
</cp:coreProperties>
</file>